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335" yWindow="990" windowWidth="22335" windowHeight="19245" tabRatio="500" firstSheet="0" activeTab="1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Drink Calculator" sheetId="2" state="visible" r:id="rId2"/>
    <sheet xmlns:r="http://schemas.openxmlformats.org/officeDocument/2006/relationships" name="Menu Snapshot" sheetId="3" state="visible" r:id="rId3"/>
  </sheets>
  <definedNames/>
  <calcPr calcId="191029" fullCalcOnLoad="1" iterateDelta="0.0001"/>
</workbook>
</file>

<file path=xl/styles.xml><?xml version="1.0" encoding="utf-8"?>
<styleSheet xmlns="http://schemas.openxmlformats.org/spreadsheetml/2006/main">
  <numFmts count="5">
    <numFmt numFmtId="164" formatCode="\$#,##0.00;&quot;($&quot;#,##0.00\);\-"/>
    <numFmt numFmtId="165" formatCode="\$#,##0.00"/>
    <numFmt numFmtId="166" formatCode="0.0%"/>
    <numFmt numFmtId="167" formatCode="0.0\x"/>
    <numFmt numFmtId="168" formatCode="\$#,##0.00;&quot;($&quot;#,##0.00\)"/>
  </numFmts>
  <fonts count="41">
    <font>
      <name val="Calibri"/>
      <charset val="1"/>
      <family val="2"/>
      <color theme="1"/>
      <sz val="11"/>
    </font>
    <font>
      <name val="Arial"/>
      <family val="2"/>
      <b val="1"/>
      <color rgb="FFF7F3EC"/>
      <sz val="12"/>
    </font>
    <font>
      <name val="Arial"/>
      <family val="2"/>
      <b val="1"/>
      <color rgb="FFFFFFFF"/>
      <sz val="20"/>
    </font>
    <font>
      <name val="Arial"/>
      <family val="2"/>
      <color rgb="FFDFE7E0"/>
      <sz val="11"/>
    </font>
    <font>
      <name val="Arial"/>
      <family val="2"/>
      <b val="1"/>
      <color rgb="FF1775FD"/>
      <sz val="12"/>
    </font>
    <font>
      <name val="Arial"/>
      <family val="2"/>
      <color rgb="FF16181F"/>
      <sz val="10"/>
    </font>
    <font>
      <name val="Arial"/>
      <family val="2"/>
      <b val="1"/>
      <color rgb="FF16181F"/>
      <sz val="11"/>
    </font>
    <font>
      <name val="Arial"/>
      <family val="2"/>
      <b val="1"/>
      <color rgb="FFFFFFFF"/>
      <sz val="12"/>
    </font>
    <font>
      <name val="Arial"/>
      <family val="2"/>
      <color rgb="FFFFFFFF"/>
      <sz val="10"/>
    </font>
    <font>
      <name val="Arial"/>
      <family val="2"/>
      <b val="1"/>
      <color rgb="FFFFFFFF"/>
      <sz val="10"/>
    </font>
    <font>
      <name val="Arial"/>
      <family val="2"/>
      <color rgb="FF6C7269"/>
      <sz val="8"/>
    </font>
    <font>
      <name val="Arial"/>
      <family val="2"/>
      <b val="1"/>
      <color rgb="FF6C7269"/>
      <sz val="9"/>
    </font>
    <font>
      <name val="Arial"/>
      <family val="2"/>
      <b val="1"/>
      <color rgb="FFFFFFFF"/>
      <sz val="18"/>
    </font>
    <font>
      <name val="Arial"/>
      <family val="2"/>
      <color rgb="FFDFE7E0"/>
      <sz val="10"/>
    </font>
    <font>
      <name val="Arial"/>
      <family val="2"/>
      <b val="1"/>
      <color rgb="FFFFFFFF"/>
      <sz val="9"/>
    </font>
    <font>
      <name val="Arial"/>
      <family val="2"/>
      <color rgb="FF0000CC"/>
      <sz val="10"/>
    </font>
    <font>
      <name val="Arial"/>
      <family val="2"/>
      <b val="1"/>
      <color rgb="FF16181F"/>
      <sz val="12"/>
    </font>
    <font>
      <name val="Arial"/>
      <family val="2"/>
      <b val="1"/>
      <color rgb="FF0000CC"/>
      <sz val="12"/>
    </font>
    <font>
      <name val="Arial"/>
      <family val="2"/>
      <color rgb="FF16181F"/>
      <sz val="11"/>
    </font>
    <font>
      <name val="Arial"/>
      <family val="2"/>
      <color rgb="FF6C7269"/>
      <sz val="9"/>
    </font>
    <font>
      <name val="Arial"/>
      <family val="2"/>
      <b val="1"/>
      <color rgb="FF16181F"/>
      <sz val="10"/>
    </font>
    <font>
      <name val="Calibri"/>
      <family val="2"/>
      <b val="1"/>
      <color rgb="FFF7F3EC"/>
      <sz val="12"/>
    </font>
    <font>
      <name val="Calibri"/>
      <family val="2"/>
      <b val="1"/>
      <color rgb="FFFFFFFF"/>
      <sz val="20"/>
    </font>
    <font>
      <name val="Calibri"/>
      <family val="2"/>
      <color rgb="FFDFE7E0"/>
      <sz val="11"/>
    </font>
    <font>
      <name val="Calibri"/>
      <family val="2"/>
      <b val="1"/>
      <color rgb="FF1775FD"/>
      <sz val="12"/>
    </font>
    <font>
      <name val="Calibri"/>
      <family val="2"/>
      <color rgb="FF16181F"/>
      <sz val="10"/>
    </font>
    <font>
      <name val="Calibri"/>
      <family val="2"/>
      <b val="1"/>
      <color rgb="FF16181F"/>
      <sz val="11"/>
    </font>
    <font>
      <name val="Calibri"/>
      <family val="2"/>
      <b val="1"/>
      <color rgb="FFFFFFFF"/>
      <sz val="12"/>
    </font>
    <font>
      <name val="Calibri"/>
      <family val="2"/>
      <color rgb="FFFFFFFF"/>
      <sz val="10"/>
    </font>
    <font>
      <name val="Calibri"/>
      <family val="2"/>
      <b val="1"/>
      <color rgb="FFFFFFFF"/>
      <sz val="10"/>
    </font>
    <font>
      <name val="Calibri"/>
      <family val="2"/>
      <color rgb="FF6C7269"/>
      <sz val="8"/>
    </font>
    <font>
      <name val="Calibri"/>
      <family val="2"/>
      <b val="1"/>
      <color rgb="FF6C7269"/>
      <sz val="9"/>
    </font>
    <font>
      <name val="Calibri"/>
      <family val="2"/>
      <b val="1"/>
      <color rgb="FFFFFFFF"/>
      <sz val="18"/>
    </font>
    <font>
      <name val="Calibri"/>
      <family val="2"/>
      <color rgb="FFDFE7E0"/>
      <sz val="10"/>
    </font>
    <font>
      <name val="Calibri"/>
      <family val="2"/>
      <b val="1"/>
      <color rgb="FFFFFFFF"/>
      <sz val="9"/>
    </font>
    <font>
      <name val="Calibri"/>
      <family val="2"/>
      <color rgb="FF0000CC"/>
      <sz val="10"/>
    </font>
    <font>
      <name val="Calibri"/>
      <family val="2"/>
      <b val="1"/>
      <color rgb="FF16181F"/>
      <sz val="12"/>
    </font>
    <font>
      <name val="Calibri"/>
      <family val="2"/>
      <b val="1"/>
      <color rgb="FF0000CC"/>
      <sz val="12"/>
    </font>
    <font>
      <name val="Calibri"/>
      <family val="2"/>
      <color rgb="FF16181F"/>
      <sz val="11"/>
    </font>
    <font>
      <name val="Calibri"/>
      <family val="2"/>
      <color rgb="FF6C7269"/>
      <sz val="9"/>
    </font>
    <font>
      <name val="Calibri"/>
      <family val="2"/>
      <b val="1"/>
      <color rgb="FF16181F"/>
      <sz val="10"/>
    </font>
  </fonts>
  <fills count="10">
    <fill>
      <patternFill/>
    </fill>
    <fill>
      <patternFill patternType="gray125"/>
    </fill>
    <fill>
      <patternFill patternType="solid">
        <fgColor rgb="FF16181F"/>
        <bgColor rgb="FF000000"/>
      </patternFill>
    </fill>
    <fill>
      <patternFill patternType="solid">
        <fgColor rgb="FFF7F3EC"/>
        <bgColor rgb="FFFFFDE7"/>
      </patternFill>
    </fill>
    <fill>
      <patternFill patternType="solid">
        <fgColor rgb="FFDFE7E0"/>
        <bgColor rgb="FFCDEBD6"/>
      </patternFill>
    </fill>
    <fill>
      <patternFill patternType="solid">
        <fgColor rgb="FF1775FD"/>
        <bgColor rgb="FF0066CC"/>
      </patternFill>
    </fill>
    <fill>
      <patternFill patternType="solid">
        <fgColor rgb="FF4A93FD"/>
        <bgColor rgb="FF1775FD"/>
      </patternFill>
    </fill>
    <fill>
      <patternFill patternType="solid">
        <fgColor rgb="FF6C7269"/>
        <bgColor rgb="FF666699"/>
      </patternFill>
    </fill>
    <fill>
      <patternFill patternType="solid">
        <fgColor rgb="FFFFFDE7"/>
        <bgColor rgb="FFFFFFFF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rgb="FFC9CDD6"/>
      </left>
      <right style="thin">
        <color rgb="FFC9CDD6"/>
      </right>
      <top style="thin">
        <color rgb="FFC9CDD6"/>
      </top>
      <bottom style="thin">
        <color rgb="FFC9CDD6"/>
      </bottom>
      <diagonal/>
    </border>
    <border>
      <left style="thin">
        <color rgb="FFC9CDD6"/>
      </left>
      <right/>
      <top style="thin">
        <color rgb="FFC9CDD6"/>
      </top>
      <bottom style="thin">
        <color rgb="FFC9CDD6"/>
      </bottom>
      <diagonal/>
    </border>
    <border>
      <left/>
      <right/>
      <top style="thin">
        <color rgb="FFC9CDD6"/>
      </top>
      <bottom/>
      <diagonal/>
    </border>
    <border>
      <left/>
      <right/>
      <top style="thin">
        <color rgb="FFC9CDD6"/>
      </top>
      <bottom style="thin">
        <color rgb="FFC9CDD6"/>
      </bottom>
      <diagonal/>
    </border>
  </borders>
  <cellStyleXfs count="1">
    <xf numFmtId="0" fontId="0" fillId="0" borderId="0"/>
  </cellStyleXfs>
  <cellXfs count="75">
    <xf numFmtId="0" fontId="0" fillId="0" borderId="0" pivotButton="0" quotePrefix="0" xfId="0"/>
    <xf numFmtId="0" fontId="13" fillId="2" borderId="0" applyAlignment="1" pivotButton="0" quotePrefix="0" xfId="0">
      <alignment horizontal="left" vertical="center" wrapText="1"/>
    </xf>
    <xf numFmtId="0" fontId="12" fillId="2" borderId="0" applyAlignment="1" pivotButton="0" quotePrefix="0" xfId="0">
      <alignment horizontal="left" vertical="center" wrapText="1"/>
    </xf>
    <xf numFmtId="0" fontId="11" fillId="3" borderId="0" applyAlignment="1" pivotButton="0" quotePrefix="0" xfId="0">
      <alignment horizontal="left" vertical="center" wrapText="1"/>
    </xf>
    <xf numFmtId="0" fontId="10" fillId="3" borderId="0" applyAlignment="1" pivotButton="0" quotePrefix="0" xfId="0">
      <alignment horizontal="left" vertical="center" wrapText="1"/>
    </xf>
    <xf numFmtId="0" fontId="9" fillId="6" borderId="0" applyAlignment="1" pivotButton="0" quotePrefix="0" xfId="0">
      <alignment horizontal="left" vertical="center" wrapText="1"/>
    </xf>
    <xf numFmtId="0" fontId="8" fillId="5" borderId="0" applyAlignment="1" pivotButton="0" quotePrefix="0" xfId="0">
      <alignment horizontal="left" vertical="center" wrapText="1"/>
    </xf>
    <xf numFmtId="0" fontId="7" fillId="5" borderId="0" applyAlignment="1" pivotButton="0" quotePrefix="0" xfId="0">
      <alignment horizontal="left" vertical="center" wrapText="1"/>
    </xf>
    <xf numFmtId="0" fontId="5" fillId="4" borderId="0" applyAlignment="1" pivotButton="0" quotePrefix="0" xfId="0">
      <alignment horizontal="left" vertical="center" wrapText="1"/>
    </xf>
    <xf numFmtId="0" fontId="6" fillId="4" borderId="0" applyAlignment="1" pivotButton="0" quotePrefix="0" xfId="0">
      <alignment horizontal="left" vertical="center" wrapText="1"/>
    </xf>
    <xf numFmtId="0" fontId="5" fillId="3" borderId="0" applyAlignment="1" pivotButton="0" quotePrefix="0" xfId="0">
      <alignment horizontal="left" vertical="center" wrapText="1"/>
    </xf>
    <xf numFmtId="0" fontId="4" fillId="3" borderId="0" applyAlignment="1" pivotButton="0" quotePrefix="0" xfId="0">
      <alignment horizontal="left" vertical="center" wrapText="1"/>
    </xf>
    <xf numFmtId="0" fontId="3" fillId="2" borderId="0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left" vertical="center" wrapText="1"/>
    </xf>
    <xf numFmtId="0" fontId="14" fillId="7" borderId="1" applyAlignment="1" pivotButton="0" quotePrefix="0" xfId="0">
      <alignment horizontal="center" vertical="center" wrapText="1"/>
    </xf>
    <xf numFmtId="0" fontId="15" fillId="8" borderId="1" applyAlignment="1" pivotButton="0" quotePrefix="0" xfId="0">
      <alignment horizontal="left" vertical="center"/>
    </xf>
    <xf numFmtId="0" fontId="15" fillId="8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16" fillId="4" borderId="1" applyAlignment="1" pivotButton="0" quotePrefix="0" xfId="0">
      <alignment horizontal="right" vertical="center"/>
    </xf>
    <xf numFmtId="165" fontId="17" fillId="8" borderId="1" applyAlignment="1" pivotButton="0" quotePrefix="0" xfId="0">
      <alignment horizontal="right" vertical="center"/>
    </xf>
    <xf numFmtId="165" fontId="6" fillId="3" borderId="1" applyAlignment="1" pivotButton="0" quotePrefix="0" xfId="0">
      <alignment horizontal="right" vertical="center"/>
    </xf>
    <xf numFmtId="166" fontId="6" fillId="3" borderId="1" applyAlignment="1" pivotButton="0" quotePrefix="0" xfId="0">
      <alignment horizontal="right" vertical="center"/>
    </xf>
    <xf numFmtId="167" fontId="6" fillId="3" borderId="1" applyAlignment="1" pivotButton="0" quotePrefix="0" xfId="0">
      <alignment horizontal="right" vertical="center"/>
    </xf>
    <xf numFmtId="0" fontId="6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165" fontId="15" fillId="8" borderId="1" applyAlignment="1" pivotButton="0" quotePrefix="0" xfId="0">
      <alignment horizontal="right" vertical="center"/>
    </xf>
    <xf numFmtId="168" fontId="5" fillId="0" borderId="1" applyAlignment="1" pivotButton="0" quotePrefix="0" xfId="0">
      <alignment horizontal="right" vertical="center"/>
    </xf>
    <xf numFmtId="166" fontId="5" fillId="0" borderId="1" applyAlignment="1" pivotButton="0" quotePrefix="0" xfId="0">
      <alignment horizontal="right" vertical="center"/>
    </xf>
    <xf numFmtId="0" fontId="20" fillId="0" borderId="1" applyAlignment="1" pivotButton="0" quotePrefix="0" xfId="0">
      <alignment horizontal="center" vertical="center"/>
    </xf>
    <xf numFmtId="0" fontId="20" fillId="4" borderId="1" pivotButton="0" quotePrefix="0" xfId="0"/>
    <xf numFmtId="0" fontId="0" fillId="4" borderId="1" pivotButton="0" quotePrefix="0" xfId="0"/>
    <xf numFmtId="166" fontId="20" fillId="4" borderId="1" applyAlignment="1" pivotButton="0" quotePrefix="0" xfId="0">
      <alignment horizontal="right" vertical="center"/>
    </xf>
    <xf numFmtId="0" fontId="6" fillId="4" borderId="2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18" fillId="3" borderId="2" applyAlignment="1" pivotButton="0" quotePrefix="0" xfId="0">
      <alignment horizontal="right" vertical="center"/>
    </xf>
    <xf numFmtId="0" fontId="6" fillId="3" borderId="2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wrapText="1"/>
    </xf>
    <xf numFmtId="0" fontId="21" fillId="2" borderId="0" applyAlignment="1" pivotButton="0" quotePrefix="0" xfId="0">
      <alignment horizontal="left" vertical="center" wrapText="1"/>
    </xf>
    <xf numFmtId="0" fontId="22" fillId="2" borderId="0" applyAlignment="1" pivotButton="0" quotePrefix="0" xfId="0">
      <alignment horizontal="left" vertical="center" wrapText="1"/>
    </xf>
    <xf numFmtId="0" fontId="23" fillId="2" borderId="0" applyAlignment="1" pivotButton="0" quotePrefix="0" xfId="0">
      <alignment horizontal="left" vertical="center" wrapText="1"/>
    </xf>
    <xf numFmtId="0" fontId="24" fillId="3" borderId="0" applyAlignment="1" pivotButton="0" quotePrefix="0" xfId="0">
      <alignment horizontal="left" vertical="center" wrapText="1"/>
    </xf>
    <xf numFmtId="0" fontId="25" fillId="3" borderId="0" applyAlignment="1" pivotButton="0" quotePrefix="0" xfId="0">
      <alignment horizontal="left" vertical="center" wrapText="1"/>
    </xf>
    <xf numFmtId="0" fontId="26" fillId="4" borderId="0" applyAlignment="1" pivotButton="0" quotePrefix="0" xfId="0">
      <alignment horizontal="left" vertical="center" wrapText="1"/>
    </xf>
    <xf numFmtId="0" fontId="25" fillId="4" borderId="0" applyAlignment="1" pivotButton="0" quotePrefix="0" xfId="0">
      <alignment horizontal="left" vertical="center" wrapText="1"/>
    </xf>
    <xf numFmtId="0" fontId="27" fillId="5" borderId="0" applyAlignment="1" pivotButton="0" quotePrefix="0" xfId="0">
      <alignment horizontal="left" vertical="center" wrapText="1"/>
    </xf>
    <xf numFmtId="0" fontId="28" fillId="5" borderId="0" applyAlignment="1" pivotButton="0" quotePrefix="0" xfId="0">
      <alignment horizontal="left" vertical="center" wrapText="1"/>
    </xf>
    <xf numFmtId="0" fontId="29" fillId="6" borderId="0" applyAlignment="1" pivotButton="0" quotePrefix="0" xfId="0">
      <alignment horizontal="left" vertical="center" wrapText="1"/>
    </xf>
    <xf numFmtId="0" fontId="30" fillId="3" borderId="0" applyAlignment="1" pivotButton="0" quotePrefix="0" xfId="0">
      <alignment horizontal="left" vertical="center" wrapText="1"/>
    </xf>
    <xf numFmtId="0" fontId="31" fillId="3" borderId="0" applyAlignment="1" pivotButton="0" quotePrefix="0" xfId="0">
      <alignment horizontal="left" vertical="center" wrapText="1"/>
    </xf>
    <xf numFmtId="0" fontId="32" fillId="2" borderId="0" applyAlignment="1" pivotButton="0" quotePrefix="0" xfId="0">
      <alignment horizontal="left" vertical="center" wrapText="1"/>
    </xf>
    <xf numFmtId="0" fontId="33" fillId="2" borderId="0" applyAlignment="1" pivotButton="0" quotePrefix="0" xfId="0">
      <alignment horizontal="left" vertical="center" wrapText="1"/>
    </xf>
    <xf numFmtId="0" fontId="34" fillId="7" borderId="1" applyAlignment="1" pivotButton="0" quotePrefix="0" xfId="0">
      <alignment horizontal="center" vertical="center" wrapText="1"/>
    </xf>
    <xf numFmtId="0" fontId="35" fillId="9" borderId="1" applyAlignment="1" pivotButton="0" quotePrefix="0" xfId="0">
      <alignment horizontal="left" vertical="center"/>
    </xf>
    <xf numFmtId="0" fontId="35" fillId="9" borderId="1" applyAlignment="1" pivotButton="0" quotePrefix="0" xfId="0">
      <alignment horizontal="right" vertical="center"/>
    </xf>
    <xf numFmtId="164" fontId="25" fillId="0" borderId="1" applyAlignment="1" pivotButton="0" quotePrefix="0" xfId="0">
      <alignment horizontal="right" vertical="center"/>
    </xf>
    <xf numFmtId="0" fontId="26" fillId="4" borderId="2" applyAlignment="1" pivotButton="0" quotePrefix="0" xfId="0">
      <alignment horizontal="right" vertical="center"/>
    </xf>
    <xf numFmtId="0" fontId="0" fillId="0" borderId="4" pivotButton="0" quotePrefix="0" xfId="0"/>
    <xf numFmtId="165" fontId="36" fillId="4" borderId="1" applyAlignment="1" pivotButton="0" quotePrefix="0" xfId="0">
      <alignment horizontal="right" vertical="center"/>
    </xf>
    <xf numFmtId="0" fontId="26" fillId="0" borderId="0" applyAlignment="1" pivotButton="0" quotePrefix="0" xfId="0">
      <alignment horizontal="right" vertical="center"/>
    </xf>
    <xf numFmtId="165" fontId="37" fillId="9" borderId="1" applyAlignment="1" pivotButton="0" quotePrefix="0" xfId="0">
      <alignment horizontal="right" vertical="center"/>
    </xf>
    <xf numFmtId="0" fontId="38" fillId="3" borderId="2" applyAlignment="1" pivotButton="0" quotePrefix="0" xfId="0">
      <alignment horizontal="right" vertical="center"/>
    </xf>
    <xf numFmtId="165" fontId="26" fillId="3" borderId="1" applyAlignment="1" pivotButton="0" quotePrefix="0" xfId="0">
      <alignment horizontal="right" vertical="center"/>
    </xf>
    <xf numFmtId="0" fontId="26" fillId="3" borderId="2" applyAlignment="1" pivotButton="0" quotePrefix="0" xfId="0">
      <alignment horizontal="right" vertical="center"/>
    </xf>
    <xf numFmtId="166" fontId="26" fillId="3" borderId="1" applyAlignment="1" pivotButton="0" quotePrefix="0" xfId="0">
      <alignment horizontal="right" vertical="center"/>
    </xf>
    <xf numFmtId="167" fontId="26" fillId="3" borderId="1" applyAlignment="1" pivotButton="0" quotePrefix="0" xfId="0">
      <alignment horizontal="right" vertical="center"/>
    </xf>
    <xf numFmtId="0" fontId="26" fillId="0" borderId="1" applyAlignment="1" pivotButton="0" quotePrefix="0" xfId="0">
      <alignment horizontal="center" vertical="center"/>
    </xf>
    <xf numFmtId="0" fontId="39" fillId="3" borderId="0" applyAlignment="1" pivotButton="0" quotePrefix="0" xfId="0">
      <alignment horizontal="left" vertical="center" wrapText="1"/>
    </xf>
    <xf numFmtId="0" fontId="25" fillId="0" borderId="1" applyAlignment="1" pivotButton="0" quotePrefix="0" xfId="0">
      <alignment horizontal="left" vertical="center"/>
    </xf>
    <xf numFmtId="165" fontId="35" fillId="9" borderId="1" applyAlignment="1" pivotButton="0" quotePrefix="0" xfId="0">
      <alignment horizontal="right" vertical="center"/>
    </xf>
    <xf numFmtId="168" fontId="25" fillId="0" borderId="1" applyAlignment="1" pivotButton="0" quotePrefix="0" xfId="0">
      <alignment horizontal="right" vertical="center"/>
    </xf>
    <xf numFmtId="166" fontId="25" fillId="0" borderId="1" applyAlignment="1" pivotButton="0" quotePrefix="0" xfId="0">
      <alignment horizontal="right" vertical="center"/>
    </xf>
    <xf numFmtId="0" fontId="40" fillId="0" borderId="1" applyAlignment="1" pivotButton="0" quotePrefix="0" xfId="0">
      <alignment horizontal="center" vertical="center"/>
    </xf>
    <xf numFmtId="0" fontId="40" fillId="4" borderId="1" pivotButton="0" quotePrefix="0" xfId="0"/>
    <xf numFmtId="166" fontId="40" fillId="4" borderId="1" applyAlignment="1" pivotButton="0" quotePrefix="0" xfId="0">
      <alignment horizontal="right" vertical="center"/>
    </xf>
  </cellXfs>
  <cellStyles count="1">
    <cellStyle name="Normal" xfId="0" builtinId="0"/>
  </cellStyles>
  <dxfs count="9">
    <dxf>
      <font>
        <name val="Arial"/>
        <charset val="1"/>
        <b val="1"/>
        <color rgb="FFB02A2A"/>
        <sz val="10"/>
      </font>
      <fill>
        <patternFill>
          <bgColor rgb="FFF8D7D7"/>
        </patternFill>
      </fill>
    </dxf>
    <dxf>
      <font>
        <name val="Arial"/>
        <charset val="1"/>
        <b val="1"/>
        <color rgb="FF8A6D00"/>
        <sz val="10"/>
      </font>
      <fill>
        <patternFill>
          <bgColor rgb="FFFFF2CC"/>
        </patternFill>
      </fill>
    </dxf>
    <dxf>
      <font>
        <name val="Arial"/>
        <charset val="1"/>
        <b val="1"/>
        <color rgb="FF1E7A3D"/>
        <sz val="10"/>
      </font>
      <fill>
        <patternFill>
          <bgColor rgb="FFCDEBD6"/>
        </patternFill>
      </fill>
    </dxf>
    <dxf>
      <font>
        <name val="Arial"/>
        <charset val="1"/>
        <b val="1"/>
        <color rgb="FFB02A2A"/>
        <sz val="11"/>
      </font>
      <fill>
        <patternFill>
          <bgColor rgb="FFF8D7D7"/>
        </patternFill>
      </fill>
    </dxf>
    <dxf>
      <font>
        <name val="Arial"/>
        <charset val="1"/>
        <b val="1"/>
        <color rgb="FF8A6D00"/>
        <sz val="11"/>
      </font>
      <fill>
        <patternFill>
          <bgColor rgb="FFFFF2CC"/>
        </patternFill>
      </fill>
    </dxf>
    <dxf>
      <font>
        <name val="Arial"/>
        <charset val="1"/>
        <b val="1"/>
        <color rgb="FF1E7A3D"/>
        <sz val="11"/>
      </font>
      <fill>
        <patternFill>
          <bgColor rgb="FFCDEBD6"/>
        </patternFill>
      </fill>
    </dxf>
    <dxf>
      <font>
        <b val="1"/>
        <color rgb="001E7A3D"/>
      </font>
    </dxf>
    <dxf>
      <font>
        <b val="1"/>
        <color rgb="008A6D00"/>
      </font>
    </dxf>
    <dxf>
      <font>
        <b val="1"/>
        <color rgb="00B02A2A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CC"/>
      <rgbColor rgb="FFFFFF00"/>
      <rgbColor rgb="FFFF00FF"/>
      <rgbColor rgb="FF00FFFF"/>
      <rgbColor rgb="FF800000"/>
      <rgbColor rgb="FF1E7A3D"/>
      <rgbColor rgb="FF000080"/>
      <rgbColor rgb="FF8A6D00"/>
      <rgbColor rgb="FF800080"/>
      <rgbColor rgb="FF008080"/>
      <rgbColor rgb="FFC9CDD6"/>
      <rgbColor rgb="FF6C7269"/>
      <rgbColor rgb="FF4A93FD"/>
      <rgbColor rgb="FF993366"/>
      <rgbColor rgb="FFFFFDE7"/>
      <rgbColor rgb="FFDFE7E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3EC"/>
      <rgbColor rgb="FFCDEBD6"/>
      <rgbColor rgb="FFFFF2CC"/>
      <rgbColor rgb="FF99CCFF"/>
      <rgbColor rgb="FFFF99CC"/>
      <rgbColor rgb="FFCC99FF"/>
      <rgbColor rgb="FFF8D7D7"/>
      <rgbColor rgb="FF1775FD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6181F"/>
      <rgbColor rgb="FF333300"/>
      <rgbColor rgb="FFB02A2A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2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26" customWidth="1" min="2" max="4"/>
    <col width="18" customWidth="1" min="5" max="5"/>
    <col width="3" customWidth="1" min="6" max="6"/>
  </cols>
  <sheetData>
    <row r="1" ht="7.5" customHeight="1"/>
    <row r="2" ht="25.5" customHeight="1">
      <c r="B2" s="38" t="inlineStr">
        <is>
          <t>MONDRAGON  ·  Tax &amp; Advisory</t>
        </is>
      </c>
    </row>
    <row r="3" ht="33.75" customHeight="1">
      <c r="B3" s="39" t="inlineStr">
        <is>
          <t>Café Margin Mini-Calculator</t>
        </is>
      </c>
    </row>
    <row r="4" ht="21.75" customHeight="1">
      <c r="B4" s="40" t="inlineStr">
        <is>
          <t>The fastest way to see what a single drink actually makes you.</t>
        </is>
      </c>
    </row>
    <row r="5" ht="6" customHeight="1"/>
    <row r="6" ht="19.5" customHeight="1">
      <c r="B6" s="41" t="inlineStr">
        <is>
          <t>What this is</t>
        </is>
      </c>
    </row>
    <row r="7" ht="57.75" customHeight="1">
      <c r="B7" s="42" t="inlineStr">
        <is>
          <t>A free, one-drink margin checker for café owners. Type in what goes into a drink and what you charge for it, and instantly see your cost per drink, gross margin, and COGS %. No accounting background needed — if you can fill in a price, you can use this.</t>
        </is>
      </c>
    </row>
    <row r="8" ht="6" customHeight="1"/>
    <row r="9" ht="19.5" customHeight="1">
      <c r="B9" s="41" t="inlineStr">
        <is>
          <t>How to use it  (about 5 minutes)</t>
        </is>
      </c>
    </row>
    <row r="10" ht="39.75" customHeight="1">
      <c r="B10" s="42" t="inlineStr">
        <is>
          <t xml:space="preserve">  1.  Go to the “Drink Calculator” tab. Type over the example latte with your own ingredients, costs, and the amount used per drink.</t>
        </is>
      </c>
    </row>
    <row r="11" ht="39.75" customHeight="1">
      <c r="B11" s="42" t="inlineStr">
        <is>
          <t xml:space="preserve">  2.  Enter your menu price. The tool shows your cost per drink, gross margin $, gross margin %, and COGS %.</t>
        </is>
      </c>
    </row>
    <row r="12" ht="39.75" customHeight="1">
      <c r="B12" s="42" t="inlineStr">
        <is>
          <t xml:space="preserve">  3.  Open “Menu Snapshot” to drop in your top drinks and see which ones carry your menu — and which need a second look.</t>
        </is>
      </c>
    </row>
    <row r="13" ht="6" customHeight="1"/>
    <row r="14" ht="19.5" customHeight="1">
      <c r="B14" s="43" t="inlineStr">
        <is>
          <t>Important — this shows GROSS margin, not profit</t>
        </is>
      </c>
    </row>
    <row r="15" ht="57.75" customHeight="1">
      <c r="B15" s="44" t="inlineStr">
        <is>
          <t>This mini tool covers the cost of the drink itself. It does NOT include labor, rent, utilities, waste, or taxes — the things that decide whether your café actually makes money. The number that really tracks profitability is your PRIME COST (COGS + labor), which the industry generally aims to keep around 60–65% of sales. A drink can look great here and still lose money once labor is added (a pour-over is the classic example).</t>
        </is>
      </c>
    </row>
    <row r="16" ht="6" customHeight="1"/>
    <row r="17" ht="21.75" customHeight="1">
      <c r="B17" s="45" t="inlineStr">
        <is>
          <t>Want the full picture?</t>
        </is>
      </c>
    </row>
    <row r="18" ht="43.5" customHeight="1">
      <c r="B18" s="46" t="inlineStr">
        <is>
          <t>Book a free 15-minute Café Numbers Check-up. The full model goes past this snapshot: it adds labor and waste/yield, calculates your prime cost, and weights each drink by how much it actually sells (menu engineering) — so you see what to charge, what to feature, and where money is leaking.</t>
        </is>
      </c>
    </row>
    <row r="19" ht="21.75" customHeight="1">
      <c r="B19" s="47" t="inlineStr">
        <is>
          <t>Book:  portal.mondragonbookkeeping.com        Email:  brandon@mondragontax.com</t>
        </is>
      </c>
    </row>
    <row r="20" ht="7.5" customHeight="1"/>
    <row r="21" ht="45.75" customHeight="1">
      <c r="B21" s="48" t="inlineStr">
        <is>
          <t>For educational and informational use only. This tool is a simplified estimator and does not constitute tax, accounting, audit, or financial advice. Results depend entirely on the data you enter. Single-business use; please do not redistribute or resell. © Mondragon Tax &amp; Advisory.</t>
        </is>
      </c>
    </row>
    <row r="22" ht="18" customHeight="1">
      <c r="B22" s="49" t="inlineStr">
        <is>
          <t>mondragontax.com   ·   Instagram @mondragon.taxadvisory</t>
        </is>
      </c>
    </row>
  </sheetData>
  <mergeCells count="16">
    <mergeCell ref="B17:E17"/>
    <mergeCell ref="B18:E18"/>
    <mergeCell ref="B9:E9"/>
    <mergeCell ref="B4:E4"/>
    <mergeCell ref="B12:E12"/>
    <mergeCell ref="B6:E6"/>
    <mergeCell ref="B21:E21"/>
    <mergeCell ref="B15:E15"/>
    <mergeCell ref="B7:E7"/>
    <mergeCell ref="B11:E11"/>
    <mergeCell ref="B3:E3"/>
    <mergeCell ref="B19:E19"/>
    <mergeCell ref="B2:E2"/>
    <mergeCell ref="B10:E10"/>
    <mergeCell ref="B22:E22"/>
    <mergeCell ref="B14:E14"/>
  </mergeCells>
  <pageMargins left="0.75" right="0.75" top="1" bottom="1" header="0.511811023622047" footer="0.511811023622047"/>
  <pageSetup orientation="portrait" paperSize="9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27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48" customWidth="1" min="2" max="2"/>
    <col width="16" customWidth="1" min="3" max="3"/>
    <col width="15" customWidth="1" min="4" max="4"/>
    <col width="13" customWidth="1" min="5" max="5"/>
    <col width="16" customWidth="1" min="6" max="7"/>
    <col width="3" customWidth="1" min="8" max="8"/>
  </cols>
  <sheetData>
    <row r="2" ht="30" customHeight="1">
      <c r="B2" s="50" t="inlineStr">
        <is>
          <t>Drink Calculator</t>
        </is>
      </c>
    </row>
    <row r="3" ht="19.5" customHeight="1">
      <c r="B3" s="51" t="inlineStr">
        <is>
          <t>Cost one drink, then see your margin. Edit the blue cells.</t>
        </is>
      </c>
    </row>
    <row r="4" ht="6" customHeight="1"/>
    <row r="5" ht="19.5" customHeight="1">
      <c r="B5" s="41" t="inlineStr">
        <is>
          <t>STEP 1 — Cost your drink</t>
        </is>
      </c>
    </row>
    <row r="6" ht="30" customHeight="1">
      <c r="B6" s="52" t="inlineStr">
        <is>
          <t>Ingredient / item</t>
        </is>
      </c>
      <c r="C6" s="52" t="inlineStr">
        <is>
          <t>Purchase cost $</t>
        </is>
      </c>
      <c r="D6" s="52" t="inlineStr">
        <is>
          <t>Purchase size</t>
        </is>
      </c>
      <c r="E6" s="52" t="inlineStr">
        <is>
          <t>Unit</t>
        </is>
      </c>
      <c r="F6" s="52" t="inlineStr">
        <is>
          <t>Amount used</t>
        </is>
      </c>
      <c r="G6" s="52" t="inlineStr">
        <is>
          <t>Cost in drink $</t>
        </is>
      </c>
    </row>
    <row r="7" ht="15" customHeight="1">
      <c r="B7" s="53" t="inlineStr">
        <is>
          <t>Espresso (Cafe Moto Espresso Moto, 1-lb bag)</t>
        </is>
      </c>
      <c r="C7" s="54" t="n">
        <v>14.51</v>
      </c>
      <c r="D7" s="54" t="n">
        <v>16</v>
      </c>
      <c r="E7" s="53" t="inlineStr">
        <is>
          <t>oz</t>
        </is>
      </c>
      <c r="F7" s="54" t="n">
        <v>0.64</v>
      </c>
      <c r="G7" s="55">
        <f>IF(AND(C7&gt;0,D7&gt;0),C7/D7*F7,0)</f>
        <v/>
      </c>
    </row>
    <row r="8" ht="15" customHeight="1">
      <c r="B8" s="53" t="inlineStr">
        <is>
          <t>Oat milk (Oatly Barista, case)</t>
        </is>
      </c>
      <c r="C8" s="54" t="n">
        <v>38.99</v>
      </c>
      <c r="D8" s="54" t="n">
        <v>384</v>
      </c>
      <c r="E8" s="53" t="inlineStr">
        <is>
          <t>oz</t>
        </is>
      </c>
      <c r="F8" s="54" t="n">
        <v>10</v>
      </c>
      <c r="G8" s="55">
        <f>IF(AND(C8&gt;0,D8&gt;0),C8/D8*F8,0)</f>
        <v/>
      </c>
    </row>
    <row r="9" ht="15" customHeight="1">
      <c r="B9" s="53" t="inlineStr">
        <is>
          <t>12 oz hot cup (compostable)</t>
        </is>
      </c>
      <c r="C9" s="54" t="n">
        <v>120</v>
      </c>
      <c r="D9" s="54" t="n">
        <v>1000</v>
      </c>
      <c r="E9" s="53" t="inlineStr">
        <is>
          <t>ea</t>
        </is>
      </c>
      <c r="F9" s="54" t="n">
        <v>1</v>
      </c>
      <c r="G9" s="55">
        <f>IF(AND(C9&gt;0,D9&gt;0),C9/D9*F9,0)</f>
        <v/>
      </c>
    </row>
    <row r="10" ht="15" customHeight="1">
      <c r="B10" s="53" t="inlineStr">
        <is>
          <t>Cup lid (PLA, World Centric)</t>
        </is>
      </c>
      <c r="C10" s="54" t="n">
        <v>116</v>
      </c>
      <c r="D10" s="54" t="n">
        <v>1000</v>
      </c>
      <c r="E10" s="53" t="inlineStr">
        <is>
          <t>ea</t>
        </is>
      </c>
      <c r="F10" s="54" t="n">
        <v>1</v>
      </c>
      <c r="G10" s="55">
        <f>IF(AND(C10&gt;0,D10&gt;0),C10/D10*F10,0)</f>
        <v/>
      </c>
    </row>
    <row r="11" ht="15" customHeight="1">
      <c r="B11" s="53" t="inlineStr">
        <is>
          <t>Cup sleeve (World Centric)</t>
        </is>
      </c>
      <c r="C11" s="54" t="n">
        <v>44.99</v>
      </c>
      <c r="D11" s="54" t="n">
        <v>1000</v>
      </c>
      <c r="E11" s="53" t="inlineStr">
        <is>
          <t>ea</t>
        </is>
      </c>
      <c r="F11" s="54" t="n">
        <v>1</v>
      </c>
      <c r="G11" s="55">
        <f>IF(AND(C11&gt;0,D11&gt;0),C11/D11*F11,0)</f>
        <v/>
      </c>
    </row>
    <row r="12" ht="15" customHeight="1">
      <c r="B12" s="53" t="n"/>
      <c r="C12" s="54" t="n"/>
      <c r="D12" s="54" t="n"/>
      <c r="E12" s="53" t="n"/>
      <c r="F12" s="54" t="n"/>
      <c r="G12" s="55">
        <f>IF(AND(C12&gt;0,D12&gt;0),C12/D12*F12,0)</f>
        <v/>
      </c>
    </row>
    <row r="13" ht="15" customHeight="1">
      <c r="B13" s="53" t="n"/>
      <c r="C13" s="54" t="n"/>
      <c r="D13" s="54" t="n"/>
      <c r="E13" s="53" t="n"/>
      <c r="F13" s="54" t="n"/>
      <c r="G13" s="55">
        <f>IF(AND(C13&gt;0,D13&gt;0),C13/D13*F13,0)</f>
        <v/>
      </c>
    </row>
    <row r="14" ht="15" customHeight="1">
      <c r="B14" s="53" t="n"/>
      <c r="C14" s="54" t="n"/>
      <c r="D14" s="54" t="n"/>
      <c r="E14" s="53" t="n"/>
      <c r="F14" s="54" t="n"/>
      <c r="G14" s="55">
        <f>IF(AND(C14&gt;0,D14&gt;0),C14/D14*F14,0)</f>
        <v/>
      </c>
    </row>
    <row r="15" ht="21.75" customHeight="1">
      <c r="B15" s="56" t="inlineStr">
        <is>
          <t>COST PER DRINK</t>
        </is>
      </c>
      <c r="C15" s="57" t="n"/>
      <c r="D15" s="57" t="n"/>
      <c r="E15" s="57" t="n"/>
      <c r="F15" s="57" t="n"/>
      <c r="G15" s="58">
        <f>SUM(G7:G14)</f>
        <v/>
      </c>
    </row>
    <row r="17" ht="19.5" customHeight="1">
      <c r="B17" s="41" t="inlineStr">
        <is>
          <t>STEP 2 — Enter your menu price</t>
        </is>
      </c>
    </row>
    <row r="18" ht="21.75" customHeight="1">
      <c r="B18" s="59" t="inlineStr">
        <is>
          <t>Your menu price for this drink</t>
        </is>
      </c>
      <c r="G18" s="60" t="n">
        <v>6</v>
      </c>
    </row>
    <row r="20" ht="19.5" customHeight="1">
      <c r="B20" s="41" t="inlineStr">
        <is>
          <t>STEP 3 — Your numbers</t>
        </is>
      </c>
    </row>
    <row r="21" ht="15" customHeight="1">
      <c r="B21" s="61" t="inlineStr">
        <is>
          <t>Gross margin per drink</t>
        </is>
      </c>
      <c r="C21" s="57" t="n"/>
      <c r="D21" s="57" t="n"/>
      <c r="E21" s="57" t="n"/>
      <c r="F21" s="57" t="n"/>
      <c r="G21" s="62">
        <f>G18-G15</f>
        <v/>
      </c>
    </row>
    <row r="22" ht="15" customHeight="1">
      <c r="B22" s="63" t="inlineStr">
        <is>
          <t>Gross margin %</t>
        </is>
      </c>
      <c r="C22" s="57" t="n"/>
      <c r="D22" s="57" t="n"/>
      <c r="E22" s="57" t="n"/>
      <c r="F22" s="57" t="n"/>
      <c r="G22" s="64">
        <f>IF(G18&gt;0,(G18-G15)/G18,0)</f>
        <v/>
      </c>
    </row>
    <row r="23" ht="15" customHeight="1">
      <c r="B23" s="61" t="inlineStr">
        <is>
          <t>Cost of goods (COGS) %</t>
        </is>
      </c>
      <c r="C23" s="57" t="n"/>
      <c r="D23" s="57" t="n"/>
      <c r="E23" s="57" t="n"/>
      <c r="F23" s="57" t="n"/>
      <c r="G23" s="64">
        <f>IF(G18&gt;0,G15/G18,0)</f>
        <v/>
      </c>
    </row>
    <row r="24" ht="15" customHeight="1">
      <c r="B24" s="61" t="inlineStr">
        <is>
          <t>Markup</t>
        </is>
      </c>
      <c r="C24" s="57" t="n"/>
      <c r="D24" s="57" t="n"/>
      <c r="E24" s="57" t="n"/>
      <c r="F24" s="57" t="n"/>
      <c r="G24" s="65">
        <f>IF(G15&gt;0,G18/G15,0)</f>
        <v/>
      </c>
    </row>
    <row r="25" ht="15" customHeight="1">
      <c r="B25" s="63" t="inlineStr">
        <is>
          <t>Status</t>
        </is>
      </c>
      <c r="C25" s="57" t="n"/>
      <c r="D25" s="57" t="n"/>
      <c r="E25" s="57" t="n"/>
      <c r="F25" s="57" t="n"/>
      <c r="G25" s="66">
        <f>IF(G18&lt;=0,"Enter a price",IF(G22&gt;=0.7,"Healthy",IF(G22&gt;=0.5,"OK","Review")))</f>
        <v/>
      </c>
    </row>
    <row r="27" ht="45.75" customHeight="1">
      <c r="B27" s="67" t="inlineStr">
        <is>
          <t>Rule of thumb: many cafés aim for roughly 25–30% drink COGS (≈70–75% gross margin). Your real targets depend on YOUR rent, labor, and waste — verify for your shop. Remember: this is gross margin on the drink only, not profit.</t>
        </is>
      </c>
    </row>
  </sheetData>
  <mergeCells count="13">
    <mergeCell ref="B21:F21"/>
    <mergeCell ref="B2:G2"/>
    <mergeCell ref="B20:G20"/>
    <mergeCell ref="B3:G3"/>
    <mergeCell ref="B24:F24"/>
    <mergeCell ref="B5:G5"/>
    <mergeCell ref="B15:F15"/>
    <mergeCell ref="B25:F25"/>
    <mergeCell ref="B17:G17"/>
    <mergeCell ref="B27:G27"/>
    <mergeCell ref="B23:F23"/>
    <mergeCell ref="B22:F22"/>
    <mergeCell ref="B18:F18"/>
  </mergeCells>
  <conditionalFormatting sqref="G25">
    <cfRule type="cellIs" priority="1" operator="equal" dxfId="6">
      <formula>"Healthy"</formula>
    </cfRule>
    <cfRule type="cellIs" priority="2" operator="equal" dxfId="7">
      <formula>"OK"</formula>
    </cfRule>
    <cfRule type="cellIs" priority="3" operator="equal" dxfId="8">
      <formula>"Review"</formula>
    </cfRule>
  </conditionalFormatting>
  <dataValidations count="1">
    <dataValidation sqref="E7:E14" showDropDown="0" showInputMessage="0" showErrorMessage="0" allowBlank="1" promptTitle="Unit" prompt="Use the same unit for purchase size and amount used." type="list">
      <formula1>"oz,fl oz,g,ml,l,lb,kg,ea,tbsp,tsp,shot,pump,cup"</formula1>
    </dataValidation>
  </dataValidations>
  <pageMargins left="0.75" right="0.75" top="1" bottom="1" header="0.511811023622047" footer="0.511811023622047"/>
  <pageSetup orientation="portrait" paperSize="9" horizontalDpi="300" verticalDpi="30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H2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26" customWidth="1" min="2" max="2"/>
    <col width="15" customWidth="1" min="3" max="3"/>
    <col width="14" customWidth="1" min="4" max="4"/>
    <col width="15" customWidth="1" min="5" max="5"/>
    <col width="14" customWidth="1" min="6" max="6"/>
    <col width="12" customWidth="1" min="7" max="7"/>
    <col width="20" customWidth="1" min="8" max="8"/>
    <col width="3" customWidth="1" min="9" max="9"/>
  </cols>
  <sheetData>
    <row r="2" ht="30" customHeight="1">
      <c r="B2" s="50" t="inlineStr">
        <is>
          <t>Menu Snapshot</t>
        </is>
      </c>
    </row>
    <row r="3" ht="19.5" customHeight="1">
      <c r="B3" s="51" t="inlineStr">
        <is>
          <t>Drop in your top drinks. Enter the blue columns (cost &amp; price); the rest fills in.</t>
        </is>
      </c>
    </row>
    <row r="4" ht="6" customHeight="1"/>
    <row r="5" ht="30" customHeight="1">
      <c r="B5" s="52" t="inlineStr">
        <is>
          <t>Drink</t>
        </is>
      </c>
      <c r="C5" s="52" t="inlineStr">
        <is>
          <t>Drink cost $</t>
        </is>
      </c>
      <c r="D5" s="52" t="inlineStr">
        <is>
          <t>Menu price $</t>
        </is>
      </c>
      <c r="E5" s="52" t="inlineStr">
        <is>
          <t>Gross margin $</t>
        </is>
      </c>
      <c r="F5" s="52" t="inlineStr">
        <is>
          <t>Gross margin %</t>
        </is>
      </c>
      <c r="G5" s="52" t="inlineStr">
        <is>
          <t>COGS %</t>
        </is>
      </c>
      <c r="H5" s="52" t="inlineStr">
        <is>
          <t>Status</t>
        </is>
      </c>
    </row>
    <row r="6" ht="15" customHeight="1">
      <c r="B6" s="68" t="inlineStr">
        <is>
          <t>Oat milk latte</t>
        </is>
      </c>
      <c r="C6" s="69" t="n">
        <v>1.88</v>
      </c>
      <c r="D6" s="69" t="n">
        <v>6</v>
      </c>
      <c r="E6" s="70">
        <f>IF(D6&gt;0,D6-C6,"")</f>
        <v/>
      </c>
      <c r="F6" s="71">
        <f>IF(D6&gt;0,(D6-C6)/D6,"")</f>
        <v/>
      </c>
      <c r="G6" s="71">
        <f>IF(D6&gt;0,C6/D6,"")</f>
        <v/>
      </c>
      <c r="H6" s="72">
        <f>IF(D6&lt;=0,"",IF((D6-C6)/D6&gt;=0.7,"Healthy",IF((D6-C6)/D6&gt;=0.5,"OK","Review")))</f>
        <v/>
      </c>
    </row>
    <row r="7" ht="15" customHeight="1">
      <c r="B7" s="68" t="inlineStr">
        <is>
          <t>Drip coffee (12 oz)</t>
        </is>
      </c>
      <c r="C7" s="69" t="n">
        <v>0.8</v>
      </c>
      <c r="D7" s="69" t="n">
        <v>3.75</v>
      </c>
      <c r="E7" s="70">
        <f>IF(D7&gt;0,D7-C7,"")</f>
        <v/>
      </c>
      <c r="F7" s="71">
        <f>IF(D7&gt;0,(D7-C7)/D7,"")</f>
        <v/>
      </c>
      <c r="G7" s="71">
        <f>IF(D7&gt;0,C7/D7,"")</f>
        <v/>
      </c>
      <c r="H7" s="72">
        <f>IF(D7&lt;=0,"",IF((D7-C7)/D7&gt;=0.7,"Healthy",IF((D7-C7)/D7&gt;=0.5,"OK","Review")))</f>
        <v/>
      </c>
    </row>
    <row r="8" ht="15" customHeight="1">
      <c r="B8" s="68" t="inlineStr">
        <is>
          <t>Pour-over</t>
        </is>
      </c>
      <c r="C8" s="69" t="n">
        <v>0.85</v>
      </c>
      <c r="D8" s="69" t="n">
        <v>6.5</v>
      </c>
      <c r="E8" s="70">
        <f>IF(D8&gt;0,D8-C8,"")</f>
        <v/>
      </c>
      <c r="F8" s="71">
        <f>IF(D8&gt;0,(D8-C8)/D8,"")</f>
        <v/>
      </c>
      <c r="G8" s="71">
        <f>IF(D8&gt;0,C8/D8,"")</f>
        <v/>
      </c>
      <c r="H8" s="72">
        <f>IF(D8&lt;=0,"",IF((D8-C8)/D8&gt;=0.7,"Healthy",IF((D8-C8)/D8&gt;=0.5,"OK","Review")))</f>
        <v/>
      </c>
    </row>
    <row r="9" ht="15" customHeight="1">
      <c r="B9" s="68" t="inlineStr">
        <is>
          <t>Cappuccino</t>
        </is>
      </c>
      <c r="C9" s="69" t="n">
        <v>1.1</v>
      </c>
      <c r="D9" s="69" t="n">
        <v>5.25</v>
      </c>
      <c r="E9" s="70">
        <f>IF(D9&gt;0,D9-C9,"")</f>
        <v/>
      </c>
      <c r="F9" s="71">
        <f>IF(D9&gt;0,(D9-C9)/D9,"")</f>
        <v/>
      </c>
      <c r="G9" s="71">
        <f>IF(D9&gt;0,C9/D9,"")</f>
        <v/>
      </c>
      <c r="H9" s="72">
        <f>IF(D9&lt;=0,"",IF((D9-C9)/D9&gt;=0.7,"Healthy",IF((D9-C9)/D9&gt;=0.5,"OK","Review")))</f>
        <v/>
      </c>
    </row>
    <row r="10" ht="15" customHeight="1">
      <c r="B10" s="68" t="inlineStr">
        <is>
          <t>Cold brew</t>
        </is>
      </c>
      <c r="C10" s="69" t="n">
        <v>1.3</v>
      </c>
      <c r="D10" s="69" t="n">
        <v>6</v>
      </c>
      <c r="E10" s="70">
        <f>IF(D10&gt;0,D10-C10,"")</f>
        <v/>
      </c>
      <c r="F10" s="71">
        <f>IF(D10&gt;0,(D10-C10)/D10,"")</f>
        <v/>
      </c>
      <c r="G10" s="71">
        <f>IF(D10&gt;0,C10/D10,"")</f>
        <v/>
      </c>
      <c r="H10" s="72">
        <f>IF(D10&lt;=0,"",IF((D10-C10)/D10&gt;=0.7,"Healthy",IF((D10-C10)/D10&gt;=0.5,"OK","Review")))</f>
        <v/>
      </c>
    </row>
    <row r="11" ht="15" customHeight="1">
      <c r="B11" s="68" t="n"/>
      <c r="C11" s="69" t="n"/>
      <c r="D11" s="69" t="n"/>
      <c r="E11" s="70">
        <f>IF(D11&gt;0,D11-C11,"")</f>
        <v/>
      </c>
      <c r="F11" s="71">
        <f>IF(D11&gt;0,(D11-C11)/D11,"")</f>
        <v/>
      </c>
      <c r="G11" s="71">
        <f>IF(D11&gt;0,C11/D11,"")</f>
        <v/>
      </c>
      <c r="H11" s="72">
        <f>IF(D11&lt;=0,"",IF((D11-C11)/D11&gt;=0.7,"Healthy",IF((D11-C11)/D11&gt;=0.5,"OK","Review")))</f>
        <v/>
      </c>
    </row>
    <row r="12" ht="15" customHeight="1">
      <c r="B12" s="68" t="n"/>
      <c r="C12" s="69" t="n"/>
      <c r="D12" s="69" t="n"/>
      <c r="E12" s="70">
        <f>IF(D12&gt;0,D12-C12,"")</f>
        <v/>
      </c>
      <c r="F12" s="71">
        <f>IF(D12&gt;0,(D12-C12)/D12,"")</f>
        <v/>
      </c>
      <c r="G12" s="71">
        <f>IF(D12&gt;0,C12/D12,"")</f>
        <v/>
      </c>
      <c r="H12" s="72">
        <f>IF(D12&lt;=0,"",IF((D12-C12)/D12&gt;=0.7,"Healthy",IF((D12-C12)/D12&gt;=0.5,"OK","Review")))</f>
        <v/>
      </c>
    </row>
    <row r="13" ht="15" customHeight="1">
      <c r="B13" s="68" t="n"/>
      <c r="C13" s="69" t="n"/>
      <c r="D13" s="69" t="n"/>
      <c r="E13" s="70">
        <f>IF(D13&gt;0,D13-C13,"")</f>
        <v/>
      </c>
      <c r="F13" s="71">
        <f>IF(D13&gt;0,(D13-C13)/D13,"")</f>
        <v/>
      </c>
      <c r="G13" s="71">
        <f>IF(D13&gt;0,C13/D13,"")</f>
        <v/>
      </c>
      <c r="H13" s="72">
        <f>IF(D13&lt;=0,"",IF((D13-C13)/D13&gt;=0.7,"Healthy",IF((D13-C13)/D13&gt;=0.5,"OK","Review")))</f>
        <v/>
      </c>
    </row>
    <row r="14" ht="15" customHeight="1">
      <c r="B14" s="68" t="n"/>
      <c r="C14" s="69" t="n"/>
      <c r="D14" s="69" t="n"/>
      <c r="E14" s="70">
        <f>IF(D14&gt;0,D14-C14,"")</f>
        <v/>
      </c>
      <c r="F14" s="71">
        <f>IF(D14&gt;0,(D14-C14)/D14,"")</f>
        <v/>
      </c>
      <c r="G14" s="71">
        <f>IF(D14&gt;0,C14/D14,"")</f>
        <v/>
      </c>
      <c r="H14" s="72">
        <f>IF(D14&lt;=0,"",IF((D14-C14)/D14&gt;=0.7,"Healthy",IF((D14-C14)/D14&gt;=0.5,"OK","Review")))</f>
        <v/>
      </c>
    </row>
    <row r="15" ht="15" customHeight="1">
      <c r="B15" s="68" t="n"/>
      <c r="C15" s="69" t="n"/>
      <c r="D15" s="69" t="n"/>
      <c r="E15" s="70">
        <f>IF(D15&gt;0,D15-C15,"")</f>
        <v/>
      </c>
      <c r="F15" s="71">
        <f>IF(D15&gt;0,(D15-C15)/D15,"")</f>
        <v/>
      </c>
      <c r="G15" s="71">
        <f>IF(D15&gt;0,C15/D15,"")</f>
        <v/>
      </c>
      <c r="H15" s="72">
        <f>IF(D15&lt;=0,"",IF((D15-C15)/D15&gt;=0.7,"Healthy",IF((D15-C15)/D15&gt;=0.5,"OK","Review")))</f>
        <v/>
      </c>
    </row>
    <row r="16" ht="15" customHeight="1">
      <c r="B16" s="68" t="n"/>
      <c r="C16" s="69" t="n"/>
      <c r="D16" s="69" t="n"/>
      <c r="E16" s="70">
        <f>IF(D16&gt;0,D16-C16,"")</f>
        <v/>
      </c>
      <c r="F16" s="71">
        <f>IF(D16&gt;0,(D16-C16)/D16,"")</f>
        <v/>
      </c>
      <c r="G16" s="71">
        <f>IF(D16&gt;0,C16/D16,"")</f>
        <v/>
      </c>
      <c r="H16" s="72">
        <f>IF(D16&lt;=0,"",IF((D16-C16)/D16&gt;=0.7,"Healthy",IF((D16-C16)/D16&gt;=0.5,"OK","Review")))</f>
        <v/>
      </c>
    </row>
    <row r="17" ht="15" customHeight="1">
      <c r="B17" s="68" t="n"/>
      <c r="C17" s="69" t="n"/>
      <c r="D17" s="69" t="n"/>
      <c r="E17" s="70">
        <f>IF(D17&gt;0,D17-C17,"")</f>
        <v/>
      </c>
      <c r="F17" s="71">
        <f>IF(D17&gt;0,(D17-C17)/D17,"")</f>
        <v/>
      </c>
      <c r="G17" s="71">
        <f>IF(D17&gt;0,C17/D17,"")</f>
        <v/>
      </c>
      <c r="H17" s="72">
        <f>IF(D17&lt;=0,"",IF((D17-C17)/D17&gt;=0.7,"Healthy",IF((D17-C17)/D17&gt;=0.5,"OK","Review")))</f>
        <v/>
      </c>
    </row>
    <row r="18" ht="15" customHeight="1">
      <c r="B18" s="68" t="n"/>
      <c r="C18" s="69" t="n"/>
      <c r="D18" s="69" t="n"/>
      <c r="E18" s="70">
        <f>IF(D18&gt;0,D18-C18,"")</f>
        <v/>
      </c>
      <c r="F18" s="71">
        <f>IF(D18&gt;0,(D18-C18)/D18,"")</f>
        <v/>
      </c>
      <c r="G18" s="71">
        <f>IF(D18&gt;0,C18/D18,"")</f>
        <v/>
      </c>
      <c r="H18" s="72">
        <f>IF(D18&lt;=0,"",IF((D18-C18)/D18&gt;=0.7,"Healthy",IF((D18-C18)/D18&gt;=0.5,"OK","Review")))</f>
        <v/>
      </c>
    </row>
    <row r="19" ht="15" customHeight="1">
      <c r="B19" s="68" t="n"/>
      <c r="C19" s="69" t="n"/>
      <c r="D19" s="69" t="n"/>
      <c r="E19" s="70">
        <f>IF(D19&gt;0,D19-C19,"")</f>
        <v/>
      </c>
      <c r="F19" s="71">
        <f>IF(D19&gt;0,(D19-C19)/D19,"")</f>
        <v/>
      </c>
      <c r="G19" s="71">
        <f>IF(D19&gt;0,C19/D19,"")</f>
        <v/>
      </c>
      <c r="H19" s="72">
        <f>IF(D19&lt;=0,"",IF((D19-C19)/D19&gt;=0.7,"Healthy",IF((D19-C19)/D19&gt;=0.5,"OK","Review")))</f>
        <v/>
      </c>
    </row>
    <row r="20" ht="15" customHeight="1">
      <c r="B20" s="73" t="inlineStr">
        <is>
          <t>Simple average (not volume-weighted)</t>
        </is>
      </c>
      <c r="C20" s="31" t="n"/>
      <c r="D20" s="31" t="n"/>
      <c r="E20" s="31" t="n"/>
      <c r="F20" s="74">
        <f>IFERROR(AVERAGE(F6:F19),"")</f>
        <v/>
      </c>
      <c r="G20" s="74">
        <f>IFERROR(AVERAGE(G6:G19),"")</f>
        <v/>
      </c>
      <c r="H20" s="31" t="n"/>
    </row>
    <row r="22" ht="45.75" customHeight="1">
      <c r="B22" s="67" t="inlineStr">
        <is>
          <t>Heads-up: “Healthy” here means a strong gross margin — before labor. Your pour-over may look fine but lose money once barista time is counted. This is a simple average; the full model weights each item by how much it sells (menu engineering) and adds labor and waste/yield. Book a free check-up: portal.mondragonbookkeeping.com</t>
        </is>
      </c>
    </row>
  </sheetData>
  <mergeCells count="3">
    <mergeCell ref="B3:H3"/>
    <mergeCell ref="B2:H2"/>
    <mergeCell ref="B22:H22"/>
  </mergeCells>
  <conditionalFormatting sqref="H6:H19">
    <cfRule type="cellIs" priority="1" operator="equal" dxfId="6">
      <formula>"Healthy"</formula>
    </cfRule>
    <cfRule type="cellIs" priority="2" operator="equal" dxfId="7">
      <formula>"OK"</formula>
    </cfRule>
    <cfRule type="cellIs" priority="3" operator="equal" dxfId="8">
      <formula>"Review"</formula>
    </cfRule>
  </conditionalFormatting>
  <pageMargins left="0.75" right="0.75" top="1" bottom="1" header="0.511811023622047" footer="0.511811023622047"/>
  <pageSetup orientation="portrait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2026-06-26T22:20:18Z</dcterms:created>
  <dcterms:modified xmlns:dcterms="http://purl.org/dc/terms/" xmlns:xsi="http://www.w3.org/2001/XMLSchema-instance" xsi:type="dcterms:W3CDTF">2026-07-04T20:24:20Z</dcterms:modified>
  <cp:lastModifiedBy>Brandon Mondragon</cp:lastModifiedBy>
  <cp:revision>0</cp:revision>
</cp:coreProperties>
</file>